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40地域政策局\030市町行財政課\理財関係\010 公営企業\経営比較分析表（Ｈ27～）\R5\03R60116 公営企業に係る経営比較分析表（令和4年度決算）の分析等について\04　市町回答\06　福山市〇\"/>
    </mc:Choice>
  </mc:AlternateContent>
  <workbookProtection workbookAlgorithmName="SHA-512" workbookHashValue="0D6FwSnAWfrBTfKoODmT8GrcbpCj4i4uT+cSwtzDjj1LHRYjwBo6wjDrOPAjSLUulB9fycl4AvSAeTtVNw8iHg==" workbookSaltValue="Gm7Ftc1TlK2dgvmt1k2y2A==" workbookSpinCount="100000" lockStructure="1"/>
  <bookViews>
    <workbookView xWindow="0" yWindow="0" windowWidth="19200" windowHeight="82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<sst xmlns="http://schemas.openxmlformats.org/spreadsheetml/2006/main" count="241" uniqueCount="119">
  <si>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</si>
  <si>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</si>
  <si>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</si>
  <si>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</si>
  <si>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</si>
  <si>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</si>
  <si>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</si>
  <si>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</si>
  <si>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</si>
  <si>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</si>
  <si>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</si>
  <si>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</si>
  <si>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</si>
  <si>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</si>
  <si>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</si>
  <si>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</si>
  <si>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</si>
  <si>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</si>
  <si>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</si>
  <si>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</si>
  <si>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</si>
  <si>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</si>
  <si>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</si>
  <si>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</si>
  <si>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</si>
  <si>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</si>
  <si>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</si>
  <si>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</si>
  <si>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</si>
  <si>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</si>
  <si>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</si>
  <si>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</si>
  <si>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</si>
  <si>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</si>
  <si>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</si>
  <si>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</si>
  <si>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</si>
  <si>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</si>
  <si>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</si>
  <si>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</si>
  <si>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</si>
  <si>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</si>
  <si>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</si>
  <si>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</si>
  <si>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</si>
  <si>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</si>
  <si>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</si>
  <si>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</si>
  <si>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</si>
  <si>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</si>
  <si>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</si>
  <si>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</si>
  <si>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</si>
  <si>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</si>
  <si>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</si>
  <si>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</si>
  <si>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</si>
  <si>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</si>
  <si>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</si>
  <si>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</si>
  <si>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</si>
  <si>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</si>
  <si>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</si>
  <si>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</si>
  <si>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</si>
  <si>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</si>
  <si>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</si>
  <si>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</si>
  <si>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</si>
  <si>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</si>
  <si>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</si>
  <si>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</si>
  <si>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</si>
  <si>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</si>
  <si>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</si>
  <si>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</si>
  <si>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</si>
  <si>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</si>
  <si>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</si>
  <si>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</si>
  <si>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</si>
  <si>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</si>
  <si>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</si>
  <si>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</si>
  <si>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</si>
  <si>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</si>
  <si>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</si>
  <si>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</si>
  <si>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</si>
  <si>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</si>
  <si>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</si>
  <si>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</si>
  <si>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</si>
  <si>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</si>
  <si>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</si>
  <si>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</si>
  <si>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</si>
  <si>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</si>
  <si>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</si>
  <si>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</si>
  <si>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</si>
  <si>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</si>
  <si>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</si>
  <si>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</si>
  <si>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</si>
  <si>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</si>
  <si>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</si>
  <si>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</si>
  <si>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</si>
  <si>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</si>
  <si>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</si>
  <si>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</si>
  <si>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</si>
  <si>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</si>
  <si>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</si>
  <si>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</si>
  <si>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本市においては，平成15年度に供用を開始し，管渠の耐用年数の50年と比較して，経過年数が18年と短く，老朽化対策や更新は具体的に発生しておらず，「管渠改善率」は0％となっています。
　今後は経過年数が増えていくことを踏まえて，事故の未然防止や維持管理・改修費用の抑制のため，長寿命化や更新投資を計画的に実施していく必要があります。
</t>
    <phoneticPr fontId="4"/>
  </si>
  <si>
    <t>　本市においては，平成8年度から整備をすすめ，平成13・14年度に建設事業費の縮減のために，経済比較検討の結果，公共下水道への接続工事を行い，平成15年度に供用を開始しました。
　①収益的収支比率は総費用の増加により，赤字となっていますが，これは当該年度の委託料の増加によるものです。
　④企業債残高対事業規模比率は，当該地区においては建設事業が終了しており，使用料収入が安定していることから，今後も類似団体平均値を下回って推移することが予想されます。
　⑤経費回収率は，処理費用の増加に伴い100％を下回りました。⑧水洗化率は類似団体平均値を下回っているものの，⑥汚水処理原価は平均より低廉に抑えられています。
　なお，⑦施設利用率については，公共下水道へ接続のため，該当数値はありません。</t>
    <rPh sb="99" eb="102">
      <t>ソウヒヨウ</t>
    </rPh>
    <rPh sb="103" eb="105">
      <t>ゾウカ</t>
    </rPh>
    <rPh sb="109" eb="110">
      <t>アカ</t>
    </rPh>
    <rPh sb="123" eb="125">
      <t>トウガイ</t>
    </rPh>
    <rPh sb="125" eb="127">
      <t>ネンド</t>
    </rPh>
    <rPh sb="128" eb="131">
      <t>イタクリョウ</t>
    </rPh>
    <rPh sb="132" eb="134">
      <t>ゾウカ</t>
    </rPh>
    <rPh sb="236" eb="238">
      <t>ショリ</t>
    </rPh>
    <rPh sb="238" eb="240">
      <t>ヒヨウ</t>
    </rPh>
    <rPh sb="241" eb="243">
      <t>ゾウカ</t>
    </rPh>
    <rPh sb="244" eb="245">
      <t>トモナ</t>
    </rPh>
    <rPh sb="251" eb="253">
      <t>シタマワ</t>
    </rPh>
    <phoneticPr fontId="4"/>
  </si>
  <si>
    <t>　農業集落排水事業においては，収益と経費の均衡がほぼ図られていますが、地区の過疎化に伴う人口減の動向を注視しつつ，今後も経営戦略に沿って，健全性・効率性の向上に努めます。
　また，利用者の公平性の観点から，処理施設使用料の滞納には厳正に対処するとともに，経営の財源たる収納率の向上に努めます。
　なお，経営基盤の強化と財政マネジメントの向上に取り組むため企業会計へ移行することと併せて，業務や窓口の一元化による事務の効率化や市民サービスの向上を図るため，2024年（令和6年）4月に既に地方公営企業法の規定を全部適用している公共下水道事業へ統合する予定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</si>
</sst>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31-464E-A06E-14153C7528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5131-464E-A06E-14153C7528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DB-4320-8652-204B217DCCA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E1DB-4320-8652-204B217DCCA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73.97</c:v>
                </c:pt>
                <c:pt idx="1">
                  <c:v>73.66</c:v>
                </c:pt>
                <c:pt idx="2">
                  <c:v>72.599999999999994</c:v>
                </c:pt>
                <c:pt idx="3">
                  <c:v>73</c:v>
                </c:pt>
                <c:pt idx="4">
                  <c:v>72.47</c:v>
                </c:pt>
              </c:numCache>
            </c:numRef>
          </c:val>
          <c:extLst>
            <c:ext xmlns:c16="http://schemas.microsoft.com/office/drawing/2014/chart" uri="{C3380CC4-5D6E-409C-BE32-E72D297353CC}">
              <c16:uniqueId val="{00000000-D715-4F8D-BFF2-862FCA731C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D715-4F8D-BFF2-862FCA731C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100.04</c:v>
                </c:pt>
                <c:pt idx="1">
                  <c:v>100.08</c:v>
                </c:pt>
                <c:pt idx="2">
                  <c:v>100.06</c:v>
                </c:pt>
                <c:pt idx="3">
                  <c:v>101.38</c:v>
                </c:pt>
                <c:pt idx="4">
                  <c:v>97.63</c:v>
                </c:pt>
              </c:numCache>
            </c:numRef>
          </c:val>
          <c:extLst>
            <c:ext xmlns:c16="http://schemas.microsoft.com/office/drawing/2014/chart" uri="{C3380CC4-5D6E-409C-BE32-E72D297353CC}">
              <c16:uniqueId val="{00000000-7258-4874-B1B1-1EB793D933B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58-4874-B1B1-1EB793D933B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E0-4ABE-8A61-559C260DE44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E0-4ABE-8A61-559C260DE44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71-4ADA-839D-136E4262440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71-4ADA-839D-136E4262440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45-4C5F-91DB-25C16AE7EC7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45-4C5F-91DB-25C16AE7EC7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F0-45C5-BB52-73BF1C62503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F0-45C5-BB52-73BF1C62503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8.9</c:v>
                </c:pt>
                <c:pt idx="1">
                  <c:v>8.3000000000000007</c:v>
                </c:pt>
                <c:pt idx="2">
                  <c:v>69.37</c:v>
                </c:pt>
                <c:pt idx="3">
                  <c:v>126.3</c:v>
                </c:pt>
                <c:pt idx="4">
                  <c:v>178.24</c:v>
                </c:pt>
              </c:numCache>
            </c:numRef>
          </c:val>
          <c:extLst>
            <c:ext xmlns:c16="http://schemas.microsoft.com/office/drawing/2014/chart" uri="{C3380CC4-5D6E-409C-BE32-E72D297353CC}">
              <c16:uniqueId val="{00000000-895C-4A8B-90B0-3D045566560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895C-4A8B-90B0-3D045566560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100.37</c:v>
                </c:pt>
                <c:pt idx="4">
                  <c:v>98.74</c:v>
                </c:pt>
              </c:numCache>
            </c:numRef>
          </c:val>
          <c:extLst>
            <c:ext xmlns:c16="http://schemas.microsoft.com/office/drawing/2014/chart" uri="{C3380CC4-5D6E-409C-BE32-E72D297353CC}">
              <c16:uniqueId val="{00000000-B4F0-407A-B2E0-EE7AB741CF3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B4F0-407A-B2E0-EE7AB741CF3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183.09</c:v>
                </c:pt>
                <c:pt idx="1">
                  <c:v>185.05</c:v>
                </c:pt>
                <c:pt idx="2">
                  <c:v>187.81</c:v>
                </c:pt>
                <c:pt idx="3">
                  <c:v>188.61</c:v>
                </c:pt>
                <c:pt idx="4">
                  <c:v>194.71</c:v>
                </c:pt>
              </c:numCache>
            </c:numRef>
          </c:val>
          <c:extLst>
            <c:ext xmlns:c16="http://schemas.microsoft.com/office/drawing/2014/chart" uri="{C3380CC4-5D6E-409C-BE32-E72D297353CC}">
              <c16:uniqueId val="{00000000-3992-450A-BFA7-26E948174B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992-450A-BFA7-26E948174B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広島県　福山市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460684</v>
      </c>
      <c r="AM8" s="42"/>
      <c r="AN8" s="42"/>
      <c r="AO8" s="42"/>
      <c r="AP8" s="42"/>
      <c r="AQ8" s="42"/>
      <c r="AR8" s="42"/>
      <c r="AS8" s="42"/>
      <c r="AT8" s="35">
        <f>データ!T6</f>
        <v>517.72</v>
      </c>
      <c r="AU8" s="35"/>
      <c r="AV8" s="35"/>
      <c r="AW8" s="35"/>
      <c r="AX8" s="35"/>
      <c r="AY8" s="35"/>
      <c r="AZ8" s="35"/>
      <c r="BA8" s="35"/>
      <c r="BB8" s="35">
        <f>データ!U6</f>
        <v>889.83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0.28999999999999998</v>
      </c>
      <c r="Q10" s="35"/>
      <c r="R10" s="35"/>
      <c r="S10" s="35"/>
      <c r="T10" s="35"/>
      <c r="U10" s="35"/>
      <c r="V10" s="35"/>
      <c r="W10" s="35">
        <f>データ!Q6</f>
        <v>100</v>
      </c>
      <c r="X10" s="35"/>
      <c r="Y10" s="35"/>
      <c r="Z10" s="35"/>
      <c r="AA10" s="35"/>
      <c r="AB10" s="35"/>
      <c r="AC10" s="35"/>
      <c r="AD10" s="42">
        <f>データ!R6</f>
        <v>4400</v>
      </c>
      <c r="AE10" s="42"/>
      <c r="AF10" s="42"/>
      <c r="AG10" s="42"/>
      <c r="AH10" s="42"/>
      <c r="AI10" s="42"/>
      <c r="AJ10" s="42"/>
      <c r="AK10" s="2"/>
      <c r="AL10" s="42">
        <f>データ!V6</f>
        <v>1322</v>
      </c>
      <c r="AM10" s="42"/>
      <c r="AN10" s="42"/>
      <c r="AO10" s="42"/>
      <c r="AP10" s="42"/>
      <c r="AQ10" s="42"/>
      <c r="AR10" s="42"/>
      <c r="AS10" s="42"/>
      <c r="AT10" s="35">
        <f>データ!W6</f>
        <v>0.78</v>
      </c>
      <c r="AU10" s="35"/>
      <c r="AV10" s="35"/>
      <c r="AW10" s="35"/>
      <c r="AX10" s="35"/>
      <c r="AY10" s="35"/>
      <c r="AZ10" s="35"/>
      <c r="BA10" s="35"/>
      <c r="BB10" s="35">
        <f>データ!X6</f>
        <v>1694.87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ZUI6bLYgqy7QphcqSlZJe+EIY+VPH9+hy1IE7YhskV3fgtcNwT8Xl/h2qTzGjlSf7kTlt5ikFFWkdFOuhSLimQ==" saltValue="KdDyIoZYcE0FagWke9qx4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342076</v>
      </c>
      <c r="D6" s="19">
        <f t="shared" si="3"/>
        <v>47</v>
      </c>
      <c r="E6" s="19">
        <f t="shared" si="3"/>
        <v>17</v>
      </c>
      <c r="F6" s="19">
        <f t="shared" si="3"/>
        <v>5</v>
      </c>
      <c r="G6" s="19">
        <f t="shared" si="3"/>
        <v>0</v>
      </c>
      <c r="H6" s="19" t="str">
        <f t="shared" si="3"/>
        <v>広島県　福山市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0.28999999999999998</v>
      </c>
      <c r="Q6" s="20">
        <f t="shared" si="3"/>
        <v>100</v>
      </c>
      <c r="R6" s="20">
        <f t="shared" si="3"/>
        <v>4400</v>
      </c>
      <c r="S6" s="20">
        <f t="shared" si="3"/>
        <v>460684</v>
      </c>
      <c r="T6" s="20">
        <f t="shared" si="3"/>
        <v>517.72</v>
      </c>
      <c r="U6" s="20">
        <f t="shared" si="3"/>
        <v>889.83</v>
      </c>
      <c r="V6" s="20">
        <f t="shared" si="3"/>
        <v>1322</v>
      </c>
      <c r="W6" s="20">
        <f t="shared" si="3"/>
        <v>0.78</v>
      </c>
      <c r="X6" s="20">
        <f t="shared" si="3"/>
        <v>1694.87</v>
      </c>
      <c r="Y6" s="21">
        <f>IF(Y7="",NA(),Y7)</f>
        <v>100.04</v>
      </c>
      <c r="Z6" s="21">
        <f t="shared" ref="Z6:AH6" si="4">IF(Z7="",NA(),Z7)</f>
        <v>100.08</v>
      </c>
      <c r="AA6" s="21">
        <f t="shared" si="4"/>
        <v>100.06</v>
      </c>
      <c r="AB6" s="21">
        <f t="shared" si="4"/>
        <v>101.38</v>
      </c>
      <c r="AC6" s="21">
        <f t="shared" si="4"/>
        <v>97.63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8.9</v>
      </c>
      <c r="BG6" s="21">
        <f t="shared" ref="BG6:BO6" si="7">IF(BG7="",NA(),BG7)</f>
        <v>8.3000000000000007</v>
      </c>
      <c r="BH6" s="21">
        <f t="shared" si="7"/>
        <v>69.37</v>
      </c>
      <c r="BI6" s="21">
        <f t="shared" si="7"/>
        <v>126.3</v>
      </c>
      <c r="BJ6" s="21">
        <f t="shared" si="7"/>
        <v>178.24</v>
      </c>
      <c r="BK6" s="21">
        <f t="shared" si="7"/>
        <v>789.46</v>
      </c>
      <c r="BL6" s="21">
        <f t="shared" si="7"/>
        <v>826.83</v>
      </c>
      <c r="BM6" s="21">
        <f t="shared" si="7"/>
        <v>867.83</v>
      </c>
      <c r="BN6" s="21">
        <f t="shared" si="7"/>
        <v>791.76</v>
      </c>
      <c r="BO6" s="21">
        <f t="shared" si="7"/>
        <v>900.82</v>
      </c>
      <c r="BP6" s="20" t="str">
        <f>IF(BP7="","",IF(BP7="-","【-】","【"&amp;SUBSTITUTE(TEXT(BP7,"#,##0.00"),"-","△")&amp;"】"))</f>
        <v>【809.19】</v>
      </c>
      <c r="BQ6" s="21">
        <f>IF(BQ7="",NA(),BQ7)</f>
        <v>100</v>
      </c>
      <c r="BR6" s="21">
        <f t="shared" ref="BR6:BZ6" si="8">IF(BR7="",NA(),BR7)</f>
        <v>100</v>
      </c>
      <c r="BS6" s="21">
        <f t="shared" si="8"/>
        <v>100</v>
      </c>
      <c r="BT6" s="21">
        <f t="shared" si="8"/>
        <v>100.37</v>
      </c>
      <c r="BU6" s="21">
        <f t="shared" si="8"/>
        <v>98.74</v>
      </c>
      <c r="BV6" s="21">
        <f t="shared" si="8"/>
        <v>57.77</v>
      </c>
      <c r="BW6" s="21">
        <f t="shared" si="8"/>
        <v>57.31</v>
      </c>
      <c r="BX6" s="21">
        <f t="shared" si="8"/>
        <v>57.08</v>
      </c>
      <c r="BY6" s="21">
        <f t="shared" si="8"/>
        <v>56.26</v>
      </c>
      <c r="BZ6" s="21">
        <f t="shared" si="8"/>
        <v>52.94</v>
      </c>
      <c r="CA6" s="20" t="str">
        <f>IF(CA7="","",IF(CA7="-","【-】","【"&amp;SUBSTITUTE(TEXT(CA7,"#,##0.00"),"-","△")&amp;"】"))</f>
        <v>【57.02】</v>
      </c>
      <c r="CB6" s="21">
        <f>IF(CB7="",NA(),CB7)</f>
        <v>183.09</v>
      </c>
      <c r="CC6" s="21">
        <f t="shared" ref="CC6:CK6" si="9">IF(CC7="",NA(),CC7)</f>
        <v>185.05</v>
      </c>
      <c r="CD6" s="21">
        <f t="shared" si="9"/>
        <v>187.81</v>
      </c>
      <c r="CE6" s="21">
        <f t="shared" si="9"/>
        <v>188.61</v>
      </c>
      <c r="CF6" s="21">
        <f t="shared" si="9"/>
        <v>194.71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t="str">
        <f t="shared" si="10"/>
        <v>-</v>
      </c>
      <c r="CP6" s="21" t="str">
        <f t="shared" si="10"/>
        <v>-</v>
      </c>
      <c r="CQ6" s="21" t="str">
        <f t="shared" si="10"/>
        <v>-</v>
      </c>
      <c r="CR6" s="21">
        <f t="shared" si="10"/>
        <v>50.68</v>
      </c>
      <c r="CS6" s="21">
        <f t="shared" si="10"/>
        <v>50.14</v>
      </c>
      <c r="CT6" s="21">
        <f t="shared" si="10"/>
        <v>54.83</v>
      </c>
      <c r="CU6" s="21">
        <f t="shared" si="10"/>
        <v>66.53</v>
      </c>
      <c r="CV6" s="21">
        <f t="shared" si="10"/>
        <v>52.35</v>
      </c>
      <c r="CW6" s="20" t="str">
        <f>IF(CW7="","",IF(CW7="-","【-】","【"&amp;SUBSTITUTE(TEXT(CW7,"#,##0.00"),"-","△")&amp;"】"))</f>
        <v>【52.55】</v>
      </c>
      <c r="CX6" s="21">
        <f>IF(CX7="",NA(),CX7)</f>
        <v>73.97</v>
      </c>
      <c r="CY6" s="21">
        <f t="shared" ref="CY6:DG6" si="11">IF(CY7="",NA(),CY7)</f>
        <v>73.66</v>
      </c>
      <c r="CZ6" s="21">
        <f t="shared" si="11"/>
        <v>72.599999999999994</v>
      </c>
      <c r="DA6" s="21">
        <f t="shared" si="11"/>
        <v>73</v>
      </c>
      <c r="DB6" s="21">
        <f t="shared" si="11"/>
        <v>72.47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342076</v>
      </c>
      <c r="D7" s="23">
        <v>47</v>
      </c>
      <c r="E7" s="23">
        <v>17</v>
      </c>
      <c r="F7" s="23">
        <v>5</v>
      </c>
      <c r="G7" s="23">
        <v>0</v>
      </c>
      <c r="H7" s="23" t="s">
        <v>98</v>
      </c>
      <c r="I7" s="23" t="s">
        <v>99</v>
      </c>
      <c r="J7" s="23" t="s">
        <v>100</v>
      </c>
      <c r="K7" s="23" t="s">
        <v>101</v>
      </c>
      <c r="L7" s="23" t="s">
        <v>102</v>
      </c>
      <c r="M7" s="23" t="s">
        <v>103</v>
      </c>
      <c r="N7" s="24" t="s">
        <v>104</v>
      </c>
      <c r="O7" s="24" t="s">
        <v>105</v>
      </c>
      <c r="P7" s="24">
        <v>0.28999999999999998</v>
      </c>
      <c r="Q7" s="24">
        <v>100</v>
      </c>
      <c r="R7" s="24">
        <v>4400</v>
      </c>
      <c r="S7" s="24">
        <v>460684</v>
      </c>
      <c r="T7" s="24">
        <v>517.72</v>
      </c>
      <c r="U7" s="24">
        <v>889.83</v>
      </c>
      <c r="V7" s="24">
        <v>1322</v>
      </c>
      <c r="W7" s="24">
        <v>0.78</v>
      </c>
      <c r="X7" s="24">
        <v>1694.87</v>
      </c>
      <c r="Y7" s="24">
        <v>100.04</v>
      </c>
      <c r="Z7" s="24">
        <v>100.08</v>
      </c>
      <c r="AA7" s="24">
        <v>100.06</v>
      </c>
      <c r="AB7" s="24">
        <v>101.38</v>
      </c>
      <c r="AC7" s="24">
        <v>97.63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8.9</v>
      </c>
      <c r="BG7" s="24">
        <v>8.3000000000000007</v>
      </c>
      <c r="BH7" s="24">
        <v>69.37</v>
      </c>
      <c r="BI7" s="24">
        <v>126.3</v>
      </c>
      <c r="BJ7" s="24">
        <v>178.24</v>
      </c>
      <c r="BK7" s="24">
        <v>789.46</v>
      </c>
      <c r="BL7" s="24">
        <v>826.83</v>
      </c>
      <c r="BM7" s="24">
        <v>867.83</v>
      </c>
      <c r="BN7" s="24">
        <v>791.76</v>
      </c>
      <c r="BO7" s="24">
        <v>900.82</v>
      </c>
      <c r="BP7" s="24">
        <v>809.19</v>
      </c>
      <c r="BQ7" s="24">
        <v>100</v>
      </c>
      <c r="BR7" s="24">
        <v>100</v>
      </c>
      <c r="BS7" s="24">
        <v>100</v>
      </c>
      <c r="BT7" s="24">
        <v>100.37</v>
      </c>
      <c r="BU7" s="24">
        <v>98.74</v>
      </c>
      <c r="BV7" s="24">
        <v>57.77</v>
      </c>
      <c r="BW7" s="24">
        <v>57.31</v>
      </c>
      <c r="BX7" s="24">
        <v>57.08</v>
      </c>
      <c r="BY7" s="24">
        <v>56.26</v>
      </c>
      <c r="BZ7" s="24">
        <v>52.94</v>
      </c>
      <c r="CA7" s="24">
        <v>57.02</v>
      </c>
      <c r="CB7" s="24">
        <v>183.09</v>
      </c>
      <c r="CC7" s="24">
        <v>185.05</v>
      </c>
      <c r="CD7" s="24">
        <v>187.81</v>
      </c>
      <c r="CE7" s="24">
        <v>188.61</v>
      </c>
      <c r="CF7" s="24">
        <v>194.71</v>
      </c>
      <c r="CG7" s="24">
        <v>274.35000000000002</v>
      </c>
      <c r="CH7" s="24">
        <v>273.52</v>
      </c>
      <c r="CI7" s="24">
        <v>274.99</v>
      </c>
      <c r="CJ7" s="24">
        <v>282.08999999999997</v>
      </c>
      <c r="CK7" s="24">
        <v>303.27999999999997</v>
      </c>
      <c r="CL7" s="24">
        <v>273.68</v>
      </c>
      <c r="CM7" s="24" t="s">
        <v>104</v>
      </c>
      <c r="CN7" s="24" t="s">
        <v>104</v>
      </c>
      <c r="CO7" s="24" t="s">
        <v>104</v>
      </c>
      <c r="CP7" s="24" t="s">
        <v>104</v>
      </c>
      <c r="CQ7" s="24" t="s">
        <v>104</v>
      </c>
      <c r="CR7" s="24">
        <v>50.68</v>
      </c>
      <c r="CS7" s="24">
        <v>50.14</v>
      </c>
      <c r="CT7" s="24">
        <v>54.83</v>
      </c>
      <c r="CU7" s="24">
        <v>66.53</v>
      </c>
      <c r="CV7" s="24">
        <v>52.35</v>
      </c>
      <c r="CW7" s="24">
        <v>52.55</v>
      </c>
      <c r="CX7" s="24">
        <v>73.97</v>
      </c>
      <c r="CY7" s="24">
        <v>73.66</v>
      </c>
      <c r="CZ7" s="24">
        <v>72.599999999999994</v>
      </c>
      <c r="DA7" s="24">
        <v>73</v>
      </c>
      <c r="DB7" s="24">
        <v>72.47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2024-01-24T08:04:17Z</cp:lastPrinted>
  <dcterms:created xsi:type="dcterms:W3CDTF">2023-12-12T02:55:28Z</dcterms:created>
  <dcterms:modified xsi:type="dcterms:W3CDTF">2024-02-18T23:40:58Z</dcterms:modified>
  <cp:category/>
</cp:coreProperties>
</file>